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3725" windowHeight="1159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K39" i="1" l="1"/>
  <c r="K5" i="1" l="1"/>
  <c r="K6" i="1"/>
  <c r="K7" i="1"/>
  <c r="K8" i="1"/>
  <c r="K9" i="1"/>
  <c r="K10" i="1"/>
  <c r="K11" i="1"/>
  <c r="K12" i="1"/>
  <c r="K14" i="1"/>
  <c r="K16" i="1"/>
  <c r="K18" i="1"/>
  <c r="K19" i="1"/>
  <c r="K20" i="1"/>
  <c r="K22" i="1"/>
  <c r="K23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40" i="1"/>
  <c r="K41" i="1"/>
  <c r="K42" i="1" l="1"/>
  <c r="L16" i="1" l="1"/>
  <c r="L12" i="1" l="1"/>
  <c r="L6" i="1" l="1"/>
  <c r="L5" i="1" l="1"/>
  <c r="L40" i="1"/>
  <c r="L35" i="1" l="1"/>
  <c r="L34" i="1"/>
  <c r="L33" i="1"/>
  <c r="L41" i="1" l="1"/>
  <c r="L39" i="1"/>
  <c r="L37" i="1"/>
  <c r="L36" i="1"/>
  <c r="L31" i="1"/>
  <c r="L29" i="1"/>
  <c r="L25" i="1"/>
  <c r="L22" i="1"/>
  <c r="L20" i="1"/>
  <c r="L19" i="1"/>
  <c r="L18" i="1"/>
  <c r="L11" i="1"/>
  <c r="L10" i="1"/>
  <c r="L9" i="1"/>
  <c r="L8" i="1"/>
  <c r="L7" i="1" l="1"/>
  <c r="L32" i="1"/>
  <c r="L30" i="1"/>
  <c r="L26" i="1" l="1"/>
  <c r="L27" i="1"/>
  <c r="L28" i="1"/>
  <c r="L23" i="1"/>
  <c r="K43" i="1" l="1"/>
  <c r="L14" i="1"/>
  <c r="L42" i="1" l="1"/>
  <c r="L43" i="1" s="1"/>
</calcChain>
</file>

<file path=xl/sharedStrings.xml><?xml version="1.0" encoding="utf-8"?>
<sst xmlns="http://schemas.openxmlformats.org/spreadsheetml/2006/main" count="109" uniqueCount="71">
  <si>
    <t>schodiště</t>
  </si>
  <si>
    <t>výtah</t>
  </si>
  <si>
    <t>keramická dlažba</t>
  </si>
  <si>
    <t>Název položky</t>
  </si>
  <si>
    <t>MJ</t>
  </si>
  <si>
    <t>povrch</t>
  </si>
  <si>
    <t>Cena za MJ bez DPH</t>
  </si>
  <si>
    <t>Vytírání podlah</t>
  </si>
  <si>
    <t>ks</t>
  </si>
  <si>
    <t>neprosklené dveře včetně klik</t>
  </si>
  <si>
    <t>radiátory</t>
  </si>
  <si>
    <t>Mimořádný úklid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</si>
  <si>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</si>
  <si>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</si>
  <si>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</si>
  <si>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hasící přístroje a skříně hydrantů</t>
  </si>
  <si>
    <t>svítidla stropní a nástěnná</t>
  </si>
  <si>
    <t>svítidla nouzová</t>
  </si>
  <si>
    <t xml:space="preserve">Vysávání </t>
  </si>
  <si>
    <t>prostor výtahu - dveřní žlábky</t>
  </si>
  <si>
    <t>Denně v pracovní dny</t>
  </si>
  <si>
    <t>Burianova 969</t>
  </si>
  <si>
    <t>PVC</t>
  </si>
  <si>
    <t>venkovní prostor před objektem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</si>
  <si>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</si>
  <si>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střešní světlíky, okna</t>
  </si>
  <si>
    <t>Cenová kalkulace úklidových služeb a hygienických prostředků Burianova 969</t>
  </si>
  <si>
    <t>Strojové (hloubkové) čištění podlah</t>
  </si>
  <si>
    <t>CELKOVÁ ROČNÍ NABÍDKOVÁ CENA V KČ:</t>
  </si>
  <si>
    <t xml:space="preserve">madla a zábradlí                     </t>
  </si>
  <si>
    <t>výtahová kabina běžné mytí stěn, podhledu a kabinových dveří</t>
  </si>
  <si>
    <t>vstupní prostory, zádveří</t>
  </si>
  <si>
    <t>otírání prachu z pošt. schránek v zádveří</t>
  </si>
  <si>
    <t>chodby 1.NP</t>
  </si>
  <si>
    <t>chodby 2. až 7.NP</t>
  </si>
  <si>
    <r>
      <t>69,55m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</si>
  <si>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prosklené balkonové zábradlí</t>
  </si>
  <si>
    <r>
      <t>16,5m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</si>
  <si>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dřevěné, 735m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</si>
  <si>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7,22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</si>
  <si>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1x týdně</t>
  </si>
  <si>
    <t>1x měsíčně</t>
  </si>
  <si>
    <t>1x ročně</t>
  </si>
  <si>
    <t>vnitřní parapety oken</t>
  </si>
  <si>
    <t>okna včetně rámů a parapetů ve všech  prostorách, kde je prováděn úklid</t>
  </si>
  <si>
    <t xml:space="preserve">Cena bez DPH   1rok </t>
  </si>
  <si>
    <t>Cena s DPH 21%</t>
  </si>
  <si>
    <t>2x ročně</t>
  </si>
  <si>
    <t>úklid sněhu  před vchodem k hranici chodníku parkoviště</t>
  </si>
  <si>
    <t>MÉSÍČNÍ NABÍDKOVÁ CENA  KČ:</t>
  </si>
  <si>
    <t>chodby a zádveří</t>
  </si>
  <si>
    <t xml:space="preserve"> dlažba, PVC</t>
  </si>
  <si>
    <t>zámk. dlažba, rohož</t>
  </si>
  <si>
    <t>větrací mřížky VZT - haly před výtahem</t>
  </si>
  <si>
    <t>Ostatní  - ometání (vysávání) pavučin</t>
  </si>
  <si>
    <t>na chodbách a schodištích</t>
  </si>
  <si>
    <t xml:space="preserve">ve sklepních prostorách </t>
  </si>
  <si>
    <r>
      <t>úklid na objednávku po haváriích, poruchách, stavebních pracích apod. za 1 m</t>
    </r>
    <r>
      <rPr>
        <vertAlign val="superscript"/>
        <sz val="11"/>
        <rFont val="Calibri"/>
        <family val="2"/>
        <charset val="238"/>
        <scheme val="minor"/>
      </rPr>
      <t>2</t>
    </r>
  </si>
  <si>
    <t>dlažba</t>
  </si>
  <si>
    <t>zádveří</t>
  </si>
  <si>
    <t>vstupní hala 1.NP</t>
  </si>
  <si>
    <t>haly před výtahem 2. až 6. NP</t>
  </si>
  <si>
    <r>
      <t>čistící z</t>
    </r>
    <r>
      <rPr>
        <sz val="11"/>
        <color theme="1"/>
        <rFont val="Calibri"/>
        <family val="2"/>
        <charset val="238"/>
      </rPr>
      <t>óna  17,21m</t>
    </r>
    <r>
      <rPr>
        <vertAlign val="superscript"/>
        <sz val="11"/>
        <color theme="1"/>
        <rFont val="Calibri"/>
        <family val="2"/>
        <charset val="238"/>
      </rPr>
      <t>2</t>
    </r>
  </si>
  <si>
    <t>Mytí, otírání, leštění skla</t>
  </si>
  <si>
    <t>prosklené dveře na poschodích</t>
  </si>
  <si>
    <r>
      <t>m</t>
    </r>
    <r>
      <rPr>
        <vertAlign val="superscript"/>
        <sz val="10"/>
        <rFont val="Calibri"/>
        <family val="2"/>
        <charset val="238"/>
        <scheme val="minor"/>
      </rPr>
      <t>2</t>
    </r>
  </si>
  <si>
    <t>sklepy 5. až 7. NP</t>
  </si>
  <si>
    <t xml:space="preserve">vstupní prosklené dveře včetně rámů </t>
  </si>
  <si>
    <t>Mytí, čištění a dezinfekce</t>
  </si>
  <si>
    <t>výtahová kabina - dezinfekce</t>
  </si>
  <si>
    <t>zrcadla ve výtazích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</si>
</sst>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</font>
    <font>
      <vertAlign val="superscript"/>
      <sz val="11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6" fillId="0" borderId="0"/>
    <xf numFmtId="0" fontId="17" fillId="0" borderId="0"/>
    <xf numFmtId="164" fontId="20" fillId="0" borderId="0" applyFont="0" applyFill="0" applyBorder="0" applyAlignment="0" applyProtection="0"/>
  </cellStyleXfs>
  <cellXfs count="130">
    <xf numFmtId="0" fontId="0" fillId="0" borderId="0" xfId="0"/>
    <xf numFmtId="0" fontId="18" fillId="0" borderId="0" xfId="0" applyFont="1"/>
    <xf numFmtId="0" fontId="0" fillId="0" borderId="5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49" fontId="0" fillId="0" borderId="5" xfId="0" applyNumberFormat="1" applyFont="1" applyBorder="1"/>
    <xf numFmtId="0" fontId="15" fillId="3" borderId="2" xfId="0" applyFont="1" applyFill="1" applyBorder="1"/>
    <xf numFmtId="0" fontId="15" fillId="3" borderId="2" xfId="0" applyFont="1" applyFill="1" applyBorder="1" applyAlignment="1">
      <alignment horizontal="center"/>
    </xf>
    <xf numFmtId="0" fontId="15" fillId="0" borderId="3" xfId="0" applyFont="1" applyBorder="1"/>
    <xf numFmtId="0" fontId="15" fillId="0" borderId="3" xfId="0" applyFont="1" applyBorder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0" fontId="21" fillId="3" borderId="2" xfId="0" applyFont="1" applyFill="1" applyBorder="1" applyAlignment="1">
      <alignment horizontal="center"/>
    </xf>
    <xf numFmtId="0" fontId="21" fillId="3" borderId="2" xfId="0" applyFont="1" applyFill="1" applyBorder="1" applyAlignment="1"/>
    <xf numFmtId="0" fontId="26" fillId="0" borderId="6" xfId="1" applyFont="1" applyFill="1" applyBorder="1" applyAlignment="1">
      <alignment vertical="center"/>
    </xf>
    <xf numFmtId="0" fontId="20" fillId="0" borderId="4" xfId="0" applyFont="1" applyBorder="1" applyAlignment="1">
      <alignment vertical="center"/>
    </xf>
    <xf numFmtId="1" fontId="27" fillId="0" borderId="4" xfId="1" applyNumberFormat="1" applyFont="1" applyFill="1" applyBorder="1" applyAlignment="1">
      <alignment horizontal="center" vertical="center"/>
    </xf>
    <xf numFmtId="0" fontId="20" fillId="0" borderId="4" xfId="0" applyFont="1" applyBorder="1"/>
    <xf numFmtId="0" fontId="20" fillId="0" borderId="2" xfId="0" applyFont="1" applyBorder="1"/>
    <xf numFmtId="0" fontId="22" fillId="3" borderId="10" xfId="0" applyFont="1" applyFill="1" applyBorder="1" applyAlignment="1"/>
    <xf numFmtId="0" fontId="22" fillId="3" borderId="11" xfId="0" applyFont="1" applyFill="1" applyBorder="1" applyAlignment="1"/>
    <xf numFmtId="0" fontId="22" fillId="3" borderId="11" xfId="0" applyFont="1" applyFill="1" applyBorder="1" applyAlignment="1">
      <alignment horizontal="center"/>
    </xf>
    <xf numFmtId="0" fontId="22" fillId="3" borderId="12" xfId="0" applyFont="1" applyFill="1" applyBorder="1" applyAlignment="1">
      <alignment horizontal="center"/>
    </xf>
    <xf numFmtId="0" fontId="21" fillId="3" borderId="8" xfId="0" applyFont="1" applyFill="1" applyBorder="1"/>
    <xf numFmtId="0" fontId="15" fillId="0" borderId="5" xfId="0" applyFont="1" applyFill="1" applyBorder="1"/>
    <xf numFmtId="0" fontId="21" fillId="3" borderId="8" xfId="0" applyFont="1" applyFill="1" applyBorder="1" applyAlignment="1"/>
    <xf numFmtId="0" fontId="24" fillId="0" borderId="13" xfId="1" applyFont="1" applyFill="1" applyBorder="1" applyAlignment="1">
      <alignment vertical="center" wrapText="1"/>
    </xf>
    <xf numFmtId="0" fontId="24" fillId="0" borderId="5" xfId="1" applyFont="1" applyFill="1" applyBorder="1" applyAlignment="1">
      <alignment vertical="center" wrapText="1"/>
    </xf>
    <xf numFmtId="0" fontId="25" fillId="3" borderId="8" xfId="1" applyFont="1" applyFill="1" applyBorder="1" applyAlignment="1">
      <alignment vertical="center"/>
    </xf>
    <xf numFmtId="0" fontId="24" fillId="0" borderId="5" xfId="0" applyFont="1" applyBorder="1" applyAlignment="1">
      <alignment horizontal="justify" vertical="center"/>
    </xf>
    <xf numFmtId="0" fontId="15" fillId="0" borderId="2" xfId="0" applyFont="1" applyBorder="1" applyAlignment="1">
      <alignment horizontal="center"/>
    </xf>
    <xf numFmtId="0" fontId="22" fillId="0" borderId="11" xfId="0" applyFont="1" applyBorder="1" applyAlignment="1">
      <alignment horizontal="center" wrapText="1"/>
    </xf>
    <xf numFmtId="0" fontId="22" fillId="0" borderId="10" xfId="0" applyFont="1" applyBorder="1" applyAlignment="1">
      <alignment horizontal="center" wrapText="1"/>
    </xf>
    <xf numFmtId="0" fontId="22" fillId="0" borderId="12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9" fillId="2" borderId="4" xfId="1" applyFont="1" applyFill="1" applyBorder="1" applyAlignment="1">
      <alignment horizontal="center" vertical="center" wrapText="1"/>
    </xf>
    <xf numFmtId="0" fontId="19" fillId="2" borderId="4" xfId="1" applyNumberFormat="1" applyFont="1" applyFill="1" applyBorder="1" applyAlignment="1">
      <alignment vertical="center"/>
    </xf>
    <xf numFmtId="1" fontId="19" fillId="2" borderId="4" xfId="1" applyNumberFormat="1" applyFont="1" applyFill="1" applyBorder="1" applyAlignment="1">
      <alignment horizontal="center" vertical="center"/>
    </xf>
    <xf numFmtId="2" fontId="19" fillId="2" borderId="7" xfId="1" applyNumberFormat="1" applyFont="1" applyFill="1" applyBorder="1" applyAlignment="1">
      <alignment horizontal="center" vertical="center"/>
    </xf>
    <xf numFmtId="0" fontId="26" fillId="2" borderId="6" xfId="1" applyFont="1" applyFill="1" applyBorder="1" applyAlignment="1">
      <alignment vertical="center"/>
    </xf>
    <xf numFmtId="0" fontId="15" fillId="3" borderId="19" xfId="0" applyFont="1" applyFill="1" applyBorder="1" applyAlignment="1">
      <alignment horizontal="center"/>
    </xf>
    <xf numFmtId="0" fontId="11" fillId="0" borderId="5" xfId="0" applyFont="1" applyBorder="1"/>
    <xf numFmtId="0" fontId="11" fillId="0" borderId="1" xfId="0" applyFont="1" applyBorder="1" applyAlignment="1">
      <alignment horizontal="center"/>
    </xf>
    <xf numFmtId="0" fontId="0" fillId="0" borderId="6" xfId="0" applyFont="1" applyBorder="1"/>
    <xf numFmtId="0" fontId="0" fillId="0" borderId="4" xfId="0" applyFont="1" applyBorder="1"/>
    <xf numFmtId="0" fontId="0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0" fillId="3" borderId="2" xfId="0" applyFont="1" applyFill="1" applyBorder="1"/>
    <xf numFmtId="0" fontId="0" fillId="3" borderId="2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/>
    <xf numFmtId="0" fontId="7" fillId="0" borderId="13" xfId="1" applyFont="1" applyFill="1" applyBorder="1" applyAlignment="1">
      <alignment vertical="center" wrapText="1"/>
    </xf>
    <xf numFmtId="0" fontId="6" fillId="0" borderId="3" xfId="0" applyFont="1" applyBorder="1"/>
    <xf numFmtId="0" fontId="6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13" xfId="1" applyFont="1" applyFill="1" applyBorder="1" applyAlignment="1">
      <alignment vertical="center" wrapText="1"/>
    </xf>
    <xf numFmtId="49" fontId="27" fillId="0" borderId="1" xfId="1" applyNumberFormat="1" applyFont="1" applyFill="1" applyBorder="1" applyAlignment="1">
      <alignment horizontal="center" vertical="center" wrapText="1" shrinkToFit="1"/>
    </xf>
    <xf numFmtId="1" fontId="19" fillId="0" borderId="1" xfId="1" applyNumberFormat="1" applyFont="1" applyFill="1" applyBorder="1" applyAlignment="1">
      <alignment horizontal="center" vertical="center"/>
    </xf>
    <xf numFmtId="0" fontId="27" fillId="0" borderId="5" xfId="2" applyFont="1" applyBorder="1" applyAlignment="1">
      <alignment horizontal="justify" vertical="center"/>
    </xf>
    <xf numFmtId="0" fontId="0" fillId="0" borderId="8" xfId="0" applyBorder="1" applyAlignment="1">
      <alignment wrapText="1"/>
    </xf>
    <xf numFmtId="0" fontId="0" fillId="0" borderId="2" xfId="0" applyBorder="1"/>
    <xf numFmtId="4" fontId="19" fillId="4" borderId="1" xfId="1" applyNumberFormat="1" applyFont="1" applyFill="1" applyBorder="1" applyAlignment="1" applyProtection="1">
      <alignment vertical="center"/>
      <protection locked="0"/>
    </xf>
    <xf numFmtId="0" fontId="15" fillId="4" borderId="1" xfId="0" applyFont="1" applyFill="1" applyBorder="1" applyAlignment="1" applyProtection="1">
      <alignment horizontal="center"/>
      <protection locked="0"/>
    </xf>
    <xf numFmtId="0" fontId="15" fillId="4" borderId="2" xfId="0" applyFont="1" applyFill="1" applyBorder="1" applyAlignment="1" applyProtection="1">
      <alignment horizontal="center"/>
      <protection locked="0"/>
    </xf>
    <xf numFmtId="0" fontId="15" fillId="4" borderId="3" xfId="0" applyFont="1" applyFill="1" applyBorder="1" applyAlignment="1" applyProtection="1">
      <alignment horizontal="center"/>
      <protection locked="0"/>
    </xf>
    <xf numFmtId="0" fontId="0" fillId="4" borderId="4" xfId="0" applyFont="1" applyFill="1" applyBorder="1" applyAlignment="1" applyProtection="1">
      <alignment horizontal="center"/>
      <protection locked="0"/>
    </xf>
    <xf numFmtId="0" fontId="0" fillId="4" borderId="1" xfId="0" applyFont="1" applyFill="1" applyBorder="1" applyAlignment="1" applyProtection="1">
      <alignment horizontal="center"/>
      <protection locked="0"/>
    </xf>
    <xf numFmtId="1" fontId="18" fillId="0" borderId="0" xfId="0" applyNumberFormat="1" applyFont="1"/>
    <xf numFmtId="1" fontId="9" fillId="0" borderId="1" xfId="0" applyNumberFormat="1" applyFon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2" fontId="18" fillId="0" borderId="0" xfId="0" applyNumberFormat="1" applyFont="1"/>
    <xf numFmtId="2" fontId="9" fillId="0" borderId="20" xfId="0" applyNumberFormat="1" applyFon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24" fillId="0" borderId="15" xfId="1" applyFont="1" applyFill="1" applyBorder="1" applyAlignment="1">
      <alignment horizontal="left" vertical="center" wrapText="1"/>
    </xf>
    <xf numFmtId="0" fontId="24" fillId="0" borderId="16" xfId="1" applyFont="1" applyFill="1" applyBorder="1" applyAlignment="1">
      <alignment horizontal="left" vertical="center" wrapText="1"/>
    </xf>
    <xf numFmtId="49" fontId="27" fillId="0" borderId="2" xfId="1" applyNumberFormat="1" applyFont="1" applyFill="1" applyBorder="1" applyAlignment="1">
      <alignment horizontal="center" vertical="center" wrapText="1" shrinkToFit="1"/>
    </xf>
    <xf numFmtId="4" fontId="0" fillId="0" borderId="14" xfId="0" applyNumberFormat="1" applyFont="1" applyBorder="1" applyAlignment="1">
      <alignment horizontal="center"/>
    </xf>
    <xf numFmtId="4" fontId="0" fillId="0" borderId="9" xfId="0" applyNumberFormat="1" applyFont="1" applyBorder="1" applyAlignment="1">
      <alignment horizontal="center"/>
    </xf>
    <xf numFmtId="4" fontId="21" fillId="0" borderId="7" xfId="3" applyNumberFormat="1" applyFont="1" applyBorder="1" applyAlignment="1">
      <alignment horizontal="center"/>
    </xf>
    <xf numFmtId="4" fontId="21" fillId="0" borderId="9" xfId="3" applyNumberFormat="1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0" fillId="3" borderId="2" xfId="0" applyNumberFormat="1" applyFont="1" applyFill="1" applyBorder="1" applyAlignment="1">
      <alignment horizontal="center"/>
    </xf>
    <xf numFmtId="4" fontId="15" fillId="3" borderId="2" xfId="0" applyNumberFormat="1" applyFont="1" applyFill="1" applyBorder="1" applyAlignment="1">
      <alignment horizontal="center"/>
    </xf>
    <xf numFmtId="4" fontId="21" fillId="3" borderId="2" xfId="0" applyNumberFormat="1" applyFont="1" applyFill="1" applyBorder="1" applyAlignment="1">
      <alignment horizontal="center"/>
    </xf>
    <xf numFmtId="4" fontId="0" fillId="0" borderId="2" xfId="0" applyNumberFormat="1" applyFont="1" applyBorder="1" applyAlignment="1">
      <alignment horizontal="center"/>
    </xf>
    <xf numFmtId="4" fontId="21" fillId="0" borderId="4" xfId="3" applyNumberFormat="1" applyFont="1" applyBorder="1" applyAlignment="1">
      <alignment horizontal="center"/>
    </xf>
    <xf numFmtId="4" fontId="21" fillId="0" borderId="2" xfId="3" applyNumberFormat="1" applyFont="1" applyBorder="1" applyAlignment="1">
      <alignment horizontal="center"/>
    </xf>
    <xf numFmtId="4" fontId="0" fillId="3" borderId="9" xfId="0" applyNumberFormat="1" applyFont="1" applyFill="1" applyBorder="1" applyAlignment="1">
      <alignment horizontal="center"/>
    </xf>
    <xf numFmtId="4" fontId="15" fillId="3" borderId="9" xfId="0" applyNumberFormat="1" applyFont="1" applyFill="1" applyBorder="1" applyAlignment="1">
      <alignment horizontal="center"/>
    </xf>
    <xf numFmtId="4" fontId="21" fillId="3" borderId="9" xfId="0" applyNumberFormat="1" applyFont="1" applyFill="1" applyBorder="1" applyAlignment="1">
      <alignment horizontal="center"/>
    </xf>
    <xf numFmtId="0" fontId="3" fillId="0" borderId="3" xfId="0" applyFont="1" applyBorder="1"/>
    <xf numFmtId="0" fontId="3" fillId="0" borderId="13" xfId="0" applyFont="1" applyFill="1" applyBorder="1"/>
    <xf numFmtId="0" fontId="3" fillId="0" borderId="5" xfId="0" applyFont="1" applyFill="1" applyBorder="1"/>
    <xf numFmtId="0" fontId="3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3" fontId="27" fillId="0" borderId="1" xfId="1" applyNumberFormat="1" applyFont="1" applyFill="1" applyBorder="1" applyAlignment="1">
      <alignment horizontal="center" vertical="center"/>
    </xf>
    <xf numFmtId="3" fontId="27" fillId="0" borderId="2" xfId="1" applyNumberFormat="1" applyFont="1" applyFill="1" applyBorder="1" applyAlignment="1">
      <alignment horizontal="center" vertical="center"/>
    </xf>
    <xf numFmtId="0" fontId="26" fillId="0" borderId="8" xfId="1" applyFont="1" applyFill="1" applyBorder="1" applyAlignment="1">
      <alignment vertical="center" wrapText="1"/>
    </xf>
    <xf numFmtId="0" fontId="26" fillId="0" borderId="2" xfId="1" applyFont="1" applyFill="1" applyBorder="1" applyAlignment="1">
      <alignment vertical="center" wrapText="1"/>
    </xf>
    <xf numFmtId="4" fontId="0" fillId="0" borderId="1" xfId="0" applyNumberFormat="1" applyFont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22" fillId="3" borderId="19" xfId="0" applyNumberFormat="1" applyFont="1" applyFill="1" applyBorder="1" applyAlignment="1">
      <alignment horizontal="center"/>
    </xf>
    <xf numFmtId="4" fontId="15" fillId="0" borderId="1" xfId="0" applyNumberFormat="1" applyFont="1" applyBorder="1" applyAlignment="1">
      <alignment horizontal="center"/>
    </xf>
    <xf numFmtId="0" fontId="2" fillId="0" borderId="3" xfId="0" applyFont="1" applyBorder="1"/>
    <xf numFmtId="4" fontId="0" fillId="0" borderId="20" xfId="0" applyNumberFormat="1" applyFont="1" applyBorder="1" applyAlignment="1">
      <alignment horizontal="center"/>
    </xf>
    <xf numFmtId="0" fontId="2" fillId="0" borderId="13" xfId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9" fillId="2" borderId="4" xfId="1" applyNumberFormat="1" applyFont="1" applyFill="1" applyBorder="1" applyAlignment="1">
      <alignment horizontal="center" vertical="center"/>
    </xf>
    <xf numFmtId="0" fontId="0" fillId="0" borderId="21" xfId="0" applyFont="1" applyBorder="1"/>
    <xf numFmtId="0" fontId="0" fillId="0" borderId="22" xfId="0" applyFont="1" applyBorder="1"/>
    <xf numFmtId="4" fontId="0" fillId="0" borderId="22" xfId="0" applyNumberFormat="1" applyFont="1" applyBorder="1" applyAlignment="1">
      <alignment horizontal="center"/>
    </xf>
    <xf numFmtId="0" fontId="0" fillId="4" borderId="22" xfId="0" applyFont="1" applyFill="1" applyBorder="1" applyAlignment="1" applyProtection="1">
      <alignment horizontal="center"/>
      <protection locked="0"/>
    </xf>
    <xf numFmtId="0" fontId="0" fillId="0" borderId="2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4" fillId="0" borderId="15" xfId="1" applyFont="1" applyFill="1" applyBorder="1" applyAlignment="1">
      <alignment horizontal="left" vertical="center" wrapText="1"/>
    </xf>
    <xf numFmtId="0" fontId="24" fillId="0" borderId="16" xfId="1" applyFont="1" applyFill="1" applyBorder="1" applyAlignment="1">
      <alignment horizontal="left" vertical="center" wrapText="1"/>
    </xf>
    <xf numFmtId="0" fontId="24" fillId="0" borderId="17" xfId="1" applyFont="1" applyFill="1" applyBorder="1" applyAlignment="1">
      <alignment horizontal="left" vertical="center" wrapText="1"/>
    </xf>
    <xf numFmtId="0" fontId="24" fillId="0" borderId="18" xfId="1" applyFont="1" applyFill="1" applyBorder="1" applyAlignment="1">
      <alignment horizontal="left" vertical="center" wrapText="1"/>
    </xf>
  </cellXfs>
  <cellStyles count="4">
    <cellStyle name="Čárka" xfId="3" builtinId="3"/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7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E32" sqref="E32"/>
    </sheetView>
  </sheetViews>
  <sheetFormatPr defaultRowHeight="15" x14ac:dyDescent="0.25"/>
  <cols>
    <col min="1" max="1" width="6.28515625" customWidth="1"/>
    <col min="2" max="2" width="35.7109375" customWidth="1"/>
    <col min="3" max="3" width="18.42578125" customWidth="1"/>
    <col min="4" max="4" width="10.28515625" customWidth="1"/>
    <col min="5" max="5" width="9.140625" customWidth="1"/>
    <col min="6" max="6" width="8.5703125" customWidth="1"/>
    <col min="7" max="7" width="6.5703125" customWidth="1"/>
    <col min="8" max="8" width="8.5703125" bestFit="1" customWidth="1"/>
    <col min="9" max="9" width="7" customWidth="1"/>
    <col min="10" max="10" width="6.42578125" bestFit="1" customWidth="1"/>
    <col min="11" max="11" width="19" customWidth="1"/>
    <col min="12" max="12" width="19.7109375" customWidth="1"/>
  </cols>
  <sheetData>
    <row r="1" spans="2:12" ht="19.5" thickBot="1" x14ac:dyDescent="0.35">
      <c r="B1" s="125" t="s">
        <v>26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</row>
    <row r="2" spans="2:12" s="34" customFormat="1" ht="48.75" customHeight="1" thickBot="1" x14ac:dyDescent="0.3">
      <c r="B2" s="32" t="s">
        <v>3</v>
      </c>
      <c r="C2" s="31" t="s">
        <v>5</v>
      </c>
      <c r="D2" s="31" t="s">
        <v>4</v>
      </c>
      <c r="E2" s="31" t="s">
        <v>6</v>
      </c>
      <c r="F2" s="31" t="s">
        <v>20</v>
      </c>
      <c r="G2" s="31" t="s">
        <v>40</v>
      </c>
      <c r="H2" s="31" t="s">
        <v>41</v>
      </c>
      <c r="I2" s="31" t="s">
        <v>47</v>
      </c>
      <c r="J2" s="31" t="s">
        <v>42</v>
      </c>
      <c r="K2" s="31" t="s">
        <v>45</v>
      </c>
      <c r="L2" s="33" t="s">
        <v>46</v>
      </c>
    </row>
    <row r="3" spans="2:12" ht="17.25" customHeight="1" thickBot="1" x14ac:dyDescent="0.3">
      <c r="B3" s="124" t="s">
        <v>21</v>
      </c>
      <c r="C3" s="124"/>
      <c r="D3" s="124"/>
      <c r="E3" s="124"/>
      <c r="F3" s="124"/>
      <c r="G3" s="124"/>
      <c r="H3" s="124"/>
      <c r="I3" s="124"/>
      <c r="J3" s="124"/>
      <c r="K3" s="124"/>
      <c r="L3" s="124"/>
    </row>
    <row r="4" spans="2:12" ht="18" thickBot="1" x14ac:dyDescent="0.3">
      <c r="B4" s="19" t="s">
        <v>7</v>
      </c>
      <c r="C4" s="20"/>
      <c r="D4" s="21" t="s">
        <v>13</v>
      </c>
      <c r="E4" s="21"/>
      <c r="F4" s="21"/>
      <c r="G4" s="21"/>
      <c r="H4" s="21"/>
      <c r="I4" s="21"/>
      <c r="J4" s="21"/>
      <c r="K4" s="21"/>
      <c r="L4" s="22"/>
    </row>
    <row r="5" spans="2:12" x14ac:dyDescent="0.25">
      <c r="B5" s="2" t="s">
        <v>0</v>
      </c>
      <c r="C5" s="3" t="s">
        <v>22</v>
      </c>
      <c r="D5" s="109">
        <v>256.51000000000005</v>
      </c>
      <c r="E5" s="74"/>
      <c r="F5" s="4"/>
      <c r="G5" s="4" t="s">
        <v>14</v>
      </c>
      <c r="H5" s="4"/>
      <c r="I5" s="4"/>
      <c r="J5" s="4"/>
      <c r="K5" s="88">
        <f>+(D5*E5)*52</f>
        <v>0</v>
      </c>
      <c r="L5" s="84">
        <f>+K5*1.21</f>
        <v>0</v>
      </c>
    </row>
    <row r="6" spans="2:12" x14ac:dyDescent="0.25">
      <c r="B6" s="2" t="s">
        <v>59</v>
      </c>
      <c r="C6" s="3" t="s">
        <v>58</v>
      </c>
      <c r="D6" s="109">
        <v>17.21</v>
      </c>
      <c r="E6" s="74"/>
      <c r="F6" s="4" t="s">
        <v>14</v>
      </c>
      <c r="G6" s="4"/>
      <c r="H6" s="4"/>
      <c r="I6" s="4"/>
      <c r="J6" s="4"/>
      <c r="K6" s="88">
        <f>D6*E6*251</f>
        <v>0</v>
      </c>
      <c r="L6" s="84">
        <f>+K6*1.21</f>
        <v>0</v>
      </c>
    </row>
    <row r="7" spans="2:12" x14ac:dyDescent="0.25">
      <c r="B7" s="2" t="s">
        <v>33</v>
      </c>
      <c r="C7" s="3" t="s">
        <v>2</v>
      </c>
      <c r="D7" s="109">
        <v>69.59</v>
      </c>
      <c r="E7" s="74"/>
      <c r="F7" s="4" t="s">
        <v>14</v>
      </c>
      <c r="G7" s="4"/>
      <c r="H7" s="4"/>
      <c r="I7" s="4"/>
      <c r="J7" s="4"/>
      <c r="K7" s="88">
        <f>+(D7*E7)*251</f>
        <v>0</v>
      </c>
      <c r="L7" s="84">
        <f t="shared" ref="L7:L10" si="0">+K7*1.21</f>
        <v>0</v>
      </c>
    </row>
    <row r="8" spans="2:12" x14ac:dyDescent="0.25">
      <c r="B8" s="2" t="s">
        <v>34</v>
      </c>
      <c r="C8" s="3" t="s">
        <v>22</v>
      </c>
      <c r="D8" s="109">
        <v>419.39</v>
      </c>
      <c r="E8" s="74"/>
      <c r="F8" s="4" t="s">
        <v>14</v>
      </c>
      <c r="G8" s="4"/>
      <c r="H8" s="4"/>
      <c r="I8" s="4"/>
      <c r="J8" s="4"/>
      <c r="K8" s="88">
        <f>+(D8*E8)*251</f>
        <v>0</v>
      </c>
      <c r="L8" s="84">
        <f t="shared" si="0"/>
        <v>0</v>
      </c>
    </row>
    <row r="9" spans="2:12" x14ac:dyDescent="0.25">
      <c r="B9" s="2" t="s">
        <v>60</v>
      </c>
      <c r="C9" s="3" t="s">
        <v>2</v>
      </c>
      <c r="D9" s="109">
        <v>70.09</v>
      </c>
      <c r="E9" s="74"/>
      <c r="F9" s="4" t="s">
        <v>14</v>
      </c>
      <c r="G9" s="4"/>
      <c r="H9" s="4"/>
      <c r="I9" s="4"/>
      <c r="J9" s="4"/>
      <c r="K9" s="88">
        <f>+(D9*E9)*251</f>
        <v>0</v>
      </c>
      <c r="L9" s="84">
        <f t="shared" si="0"/>
        <v>0</v>
      </c>
    </row>
    <row r="10" spans="2:12" x14ac:dyDescent="0.25">
      <c r="B10" s="5" t="s">
        <v>61</v>
      </c>
      <c r="C10" s="3" t="s">
        <v>22</v>
      </c>
      <c r="D10" s="109">
        <v>132.65</v>
      </c>
      <c r="E10" s="74"/>
      <c r="F10" s="4" t="s">
        <v>14</v>
      </c>
      <c r="G10" s="4"/>
      <c r="H10" s="4"/>
      <c r="I10" s="4"/>
      <c r="J10" s="4"/>
      <c r="K10" s="88">
        <f>+(D10*E10)*251</f>
        <v>0</v>
      </c>
      <c r="L10" s="84">
        <f t="shared" si="0"/>
        <v>0</v>
      </c>
    </row>
    <row r="11" spans="2:12" x14ac:dyDescent="0.25">
      <c r="B11" s="2" t="s">
        <v>1</v>
      </c>
      <c r="C11" s="3" t="s">
        <v>22</v>
      </c>
      <c r="D11" s="109">
        <v>11.7</v>
      </c>
      <c r="E11" s="74"/>
      <c r="F11" s="4" t="s">
        <v>14</v>
      </c>
      <c r="G11" s="4"/>
      <c r="H11" s="4"/>
      <c r="I11" s="4"/>
      <c r="J11" s="4"/>
      <c r="K11" s="88">
        <f>+(D11*E11)*251</f>
        <v>0</v>
      </c>
      <c r="L11" s="84">
        <f>+K11*1.21</f>
        <v>0</v>
      </c>
    </row>
    <row r="12" spans="2:12" x14ac:dyDescent="0.25">
      <c r="B12" s="118" t="s">
        <v>66</v>
      </c>
      <c r="C12" s="119"/>
      <c r="D12" s="120">
        <v>64.42</v>
      </c>
      <c r="E12" s="121"/>
      <c r="F12" s="122"/>
      <c r="G12" s="122"/>
      <c r="H12" s="122"/>
      <c r="I12" s="122" t="s">
        <v>14</v>
      </c>
      <c r="J12" s="122"/>
      <c r="K12" s="88">
        <f>+(D12*E12)*2</f>
        <v>0</v>
      </c>
      <c r="L12" s="84">
        <f>+K12*1.21</f>
        <v>0</v>
      </c>
    </row>
    <row r="13" spans="2:12" ht="18" thickBot="1" x14ac:dyDescent="0.3">
      <c r="B13" s="23" t="s">
        <v>27</v>
      </c>
      <c r="C13" s="50"/>
      <c r="D13" s="91" t="s">
        <v>24</v>
      </c>
      <c r="E13" s="51"/>
      <c r="F13" s="51"/>
      <c r="G13" s="51"/>
      <c r="H13" s="51"/>
      <c r="I13" s="51"/>
      <c r="J13" s="51"/>
      <c r="K13" s="89"/>
      <c r="L13" s="95"/>
    </row>
    <row r="14" spans="2:12" x14ac:dyDescent="0.25">
      <c r="B14" s="46" t="s">
        <v>50</v>
      </c>
      <c r="C14" s="47" t="s">
        <v>51</v>
      </c>
      <c r="D14" s="110">
        <v>708.93</v>
      </c>
      <c r="E14" s="73"/>
      <c r="F14" s="48"/>
      <c r="G14" s="48"/>
      <c r="H14" s="48"/>
      <c r="I14" s="48"/>
      <c r="J14" s="48" t="s">
        <v>14</v>
      </c>
      <c r="K14" s="88">
        <f>+(D14*E14)</f>
        <v>0</v>
      </c>
      <c r="L14" s="84">
        <f>+K14*1.21</f>
        <v>0</v>
      </c>
    </row>
    <row r="15" spans="2:12" ht="18" thickBot="1" x14ac:dyDescent="0.3">
      <c r="B15" s="23" t="s">
        <v>12</v>
      </c>
      <c r="C15" s="6"/>
      <c r="D15" s="111" t="s">
        <v>13</v>
      </c>
      <c r="E15" s="43"/>
      <c r="F15" s="43"/>
      <c r="G15" s="7"/>
      <c r="H15" s="7"/>
      <c r="I15" s="7"/>
      <c r="J15" s="7"/>
      <c r="K15" s="90"/>
      <c r="L15" s="96"/>
    </row>
    <row r="16" spans="2:12" x14ac:dyDescent="0.25">
      <c r="B16" s="44" t="s">
        <v>23</v>
      </c>
      <c r="C16" s="98" t="s">
        <v>52</v>
      </c>
      <c r="D16" s="112">
        <v>10</v>
      </c>
      <c r="E16" s="70"/>
      <c r="F16" s="11"/>
      <c r="G16" s="11"/>
      <c r="H16" s="60" t="s">
        <v>14</v>
      </c>
      <c r="I16" s="52"/>
      <c r="J16" s="11"/>
      <c r="K16" s="88">
        <f>+(D16*E16)*12</f>
        <v>0</v>
      </c>
      <c r="L16" s="84">
        <f>+K16*1.21</f>
        <v>0</v>
      </c>
    </row>
    <row r="17" spans="2:12" ht="15.75" thickBot="1" x14ac:dyDescent="0.3">
      <c r="B17" s="23" t="s">
        <v>18</v>
      </c>
      <c r="C17" s="6"/>
      <c r="D17" s="12" t="s">
        <v>8</v>
      </c>
      <c r="E17" s="7"/>
      <c r="F17" s="7"/>
      <c r="G17" s="7"/>
      <c r="H17" s="7"/>
      <c r="I17" s="7"/>
      <c r="J17" s="7"/>
      <c r="K17" s="90"/>
      <c r="L17" s="96"/>
    </row>
    <row r="18" spans="2:12" ht="17.25" x14ac:dyDescent="0.25">
      <c r="B18" s="99" t="s">
        <v>31</v>
      </c>
      <c r="C18" s="113" t="s">
        <v>62</v>
      </c>
      <c r="D18" s="9">
        <v>3</v>
      </c>
      <c r="E18" s="72"/>
      <c r="F18" s="9"/>
      <c r="G18" s="9" t="s">
        <v>14</v>
      </c>
      <c r="H18" s="9"/>
      <c r="I18" s="9"/>
      <c r="J18" s="9"/>
      <c r="K18" s="88">
        <f>+(D18*E18)*52</f>
        <v>0</v>
      </c>
      <c r="L18" s="84">
        <f>+K18*1.21</f>
        <v>0</v>
      </c>
    </row>
    <row r="19" spans="2:12" x14ac:dyDescent="0.25">
      <c r="B19" s="100" t="s">
        <v>53</v>
      </c>
      <c r="C19" s="10"/>
      <c r="D19" s="11">
        <v>7</v>
      </c>
      <c r="E19" s="70"/>
      <c r="F19" s="11"/>
      <c r="G19" s="11"/>
      <c r="H19" s="11"/>
      <c r="I19" s="11"/>
      <c r="J19" s="11" t="s">
        <v>14</v>
      </c>
      <c r="K19" s="88">
        <f>+D19*E19</f>
        <v>0</v>
      </c>
      <c r="L19" s="84">
        <f t="shared" ref="L19" si="1">+K19*1.21</f>
        <v>0</v>
      </c>
    </row>
    <row r="20" spans="2:12" x14ac:dyDescent="0.25">
      <c r="B20" s="24" t="s">
        <v>19</v>
      </c>
      <c r="C20" s="10"/>
      <c r="D20" s="11">
        <v>2</v>
      </c>
      <c r="E20" s="70"/>
      <c r="F20" s="11"/>
      <c r="G20" s="11"/>
      <c r="H20" s="11" t="s">
        <v>14</v>
      </c>
      <c r="I20" s="11"/>
      <c r="J20" s="11"/>
      <c r="K20" s="88">
        <f>+(D20*E20)*12</f>
        <v>0</v>
      </c>
      <c r="L20" s="84">
        <f t="shared" ref="L20" si="2">+K20*1.15</f>
        <v>0</v>
      </c>
    </row>
    <row r="21" spans="2:12" ht="15.75" thickBot="1" x14ac:dyDescent="0.3">
      <c r="B21" s="25" t="s">
        <v>68</v>
      </c>
      <c r="C21" s="13"/>
      <c r="D21" s="12" t="s">
        <v>8</v>
      </c>
      <c r="E21" s="12"/>
      <c r="F21" s="12"/>
      <c r="G21" s="12"/>
      <c r="H21" s="12"/>
      <c r="I21" s="12"/>
      <c r="J21" s="12"/>
      <c r="K21" s="91"/>
      <c r="L21" s="97"/>
    </row>
    <row r="22" spans="2:12" ht="30.75" customHeight="1" x14ac:dyDescent="0.25">
      <c r="B22" s="27" t="s">
        <v>30</v>
      </c>
      <c r="C22" s="10"/>
      <c r="D22" s="36">
        <v>2</v>
      </c>
      <c r="E22" s="70"/>
      <c r="F22" s="11"/>
      <c r="G22" s="11"/>
      <c r="H22" s="37" t="s">
        <v>14</v>
      </c>
      <c r="I22" s="11"/>
      <c r="J22" s="11"/>
      <c r="K22" s="88">
        <f>+(D22*E22)*12</f>
        <v>0</v>
      </c>
      <c r="L22" s="84">
        <f>+K22*1.21</f>
        <v>0</v>
      </c>
    </row>
    <row r="23" spans="2:12" ht="15" customHeight="1" x14ac:dyDescent="0.25">
      <c r="B23" s="27" t="s">
        <v>69</v>
      </c>
      <c r="C23" s="10"/>
      <c r="D23" s="36">
        <v>2</v>
      </c>
      <c r="E23" s="70"/>
      <c r="F23" s="11"/>
      <c r="G23" s="11"/>
      <c r="H23" s="11"/>
      <c r="I23" s="11"/>
      <c r="J23" s="60" t="s">
        <v>14</v>
      </c>
      <c r="K23" s="88">
        <f>+D23*E23</f>
        <v>0</v>
      </c>
      <c r="L23" s="84">
        <f t="shared" ref="L23" si="3">+K23*1.21</f>
        <v>0</v>
      </c>
    </row>
    <row r="24" spans="2:12" ht="15.75" thickBot="1" x14ac:dyDescent="0.3">
      <c r="B24" s="28" t="s">
        <v>63</v>
      </c>
      <c r="C24" s="6"/>
      <c r="D24" s="12" t="s">
        <v>8</v>
      </c>
      <c r="E24" s="7"/>
      <c r="F24" s="7"/>
      <c r="G24" s="7"/>
      <c r="H24" s="7"/>
      <c r="I24" s="7"/>
      <c r="J24" s="7"/>
      <c r="K24" s="90"/>
      <c r="L24" s="96"/>
    </row>
    <row r="25" spans="2:12" x14ac:dyDescent="0.25">
      <c r="B25" s="26" t="s">
        <v>9</v>
      </c>
      <c r="C25" s="8"/>
      <c r="D25" s="9">
        <v>14</v>
      </c>
      <c r="E25" s="72"/>
      <c r="F25" s="9"/>
      <c r="G25" s="9"/>
      <c r="H25" s="9"/>
      <c r="I25" s="9" t="s">
        <v>14</v>
      </c>
      <c r="J25" s="9"/>
      <c r="K25" s="88">
        <f>+(D25*E25)*2</f>
        <v>0</v>
      </c>
      <c r="L25" s="84">
        <f>+K25*1.21</f>
        <v>0</v>
      </c>
    </row>
    <row r="26" spans="2:12" x14ac:dyDescent="0.25">
      <c r="B26" s="27" t="s">
        <v>10</v>
      </c>
      <c r="C26" s="10"/>
      <c r="D26" s="11">
        <v>21</v>
      </c>
      <c r="E26" s="70"/>
      <c r="F26" s="11"/>
      <c r="G26" s="11"/>
      <c r="H26" s="11"/>
      <c r="I26" s="101" t="s">
        <v>14</v>
      </c>
      <c r="J26" s="11"/>
      <c r="K26" s="88">
        <f>+D26*E26*2</f>
        <v>0</v>
      </c>
      <c r="L26" s="84">
        <f t="shared" ref="L26:L32" si="4">+K26*1.21</f>
        <v>0</v>
      </c>
    </row>
    <row r="27" spans="2:12" x14ac:dyDescent="0.25">
      <c r="B27" s="27" t="s">
        <v>16</v>
      </c>
      <c r="C27" s="10"/>
      <c r="D27" s="11">
        <v>85</v>
      </c>
      <c r="E27" s="70"/>
      <c r="F27" s="11"/>
      <c r="G27" s="11"/>
      <c r="H27" s="11"/>
      <c r="I27" s="11"/>
      <c r="J27" s="11" t="s">
        <v>14</v>
      </c>
      <c r="K27" s="88">
        <f>+D27*E27</f>
        <v>0</v>
      </c>
      <c r="L27" s="84">
        <f t="shared" si="4"/>
        <v>0</v>
      </c>
    </row>
    <row r="28" spans="2:12" x14ac:dyDescent="0.25">
      <c r="B28" s="27" t="s">
        <v>17</v>
      </c>
      <c r="C28" s="10"/>
      <c r="D28" s="11">
        <v>21</v>
      </c>
      <c r="E28" s="70"/>
      <c r="F28" s="11"/>
      <c r="G28" s="11"/>
      <c r="H28" s="11"/>
      <c r="I28" s="11"/>
      <c r="J28" s="11" t="s">
        <v>14</v>
      </c>
      <c r="K28" s="88">
        <f>+D28*E28</f>
        <v>0</v>
      </c>
      <c r="L28" s="84">
        <f t="shared" si="4"/>
        <v>0</v>
      </c>
    </row>
    <row r="29" spans="2:12" x14ac:dyDescent="0.25">
      <c r="B29" s="27" t="s">
        <v>25</v>
      </c>
      <c r="C29" s="10"/>
      <c r="D29" s="11">
        <v>2</v>
      </c>
      <c r="E29" s="70"/>
      <c r="F29" s="11"/>
      <c r="G29" s="11"/>
      <c r="H29" s="11"/>
      <c r="I29" s="116" t="s">
        <v>14</v>
      </c>
      <c r="J29" s="101"/>
      <c r="K29" s="88">
        <f>+(D29*E29)*2</f>
        <v>0</v>
      </c>
      <c r="L29" s="84">
        <f t="shared" si="4"/>
        <v>0</v>
      </c>
    </row>
    <row r="30" spans="2:12" ht="15" customHeight="1" x14ac:dyDescent="0.25">
      <c r="B30" s="27" t="s">
        <v>15</v>
      </c>
      <c r="C30" s="10"/>
      <c r="D30" s="11">
        <v>41</v>
      </c>
      <c r="E30" s="70"/>
      <c r="F30" s="11"/>
      <c r="G30" s="11"/>
      <c r="H30" s="11"/>
      <c r="I30" s="101" t="s">
        <v>14</v>
      </c>
      <c r="J30" s="60"/>
      <c r="K30" s="88">
        <f>D30*E30*2</f>
        <v>0</v>
      </c>
      <c r="L30" s="84">
        <f t="shared" si="4"/>
        <v>0</v>
      </c>
    </row>
    <row r="31" spans="2:12" ht="17.25" x14ac:dyDescent="0.25">
      <c r="B31" s="27" t="s">
        <v>29</v>
      </c>
      <c r="C31" s="59" t="s">
        <v>38</v>
      </c>
      <c r="D31" s="11">
        <v>1</v>
      </c>
      <c r="E31" s="70"/>
      <c r="F31" s="11"/>
      <c r="G31" s="11"/>
      <c r="H31" s="54" t="s">
        <v>14</v>
      </c>
      <c r="I31" s="11"/>
      <c r="J31" s="11"/>
      <c r="K31" s="88">
        <f>+(D31*E31)*12</f>
        <v>0</v>
      </c>
      <c r="L31" s="84">
        <f t="shared" si="4"/>
        <v>0</v>
      </c>
    </row>
    <row r="32" spans="2:12" x14ac:dyDescent="0.25">
      <c r="B32" s="27" t="s">
        <v>43</v>
      </c>
      <c r="C32" s="59"/>
      <c r="D32" s="11">
        <v>2</v>
      </c>
      <c r="E32" s="70"/>
      <c r="F32" s="11"/>
      <c r="G32" s="11"/>
      <c r="H32" s="60" t="s">
        <v>14</v>
      </c>
      <c r="I32" s="11"/>
      <c r="J32" s="11"/>
      <c r="K32" s="109">
        <f>+D32*E32*12</f>
        <v>0</v>
      </c>
      <c r="L32" s="114">
        <f t="shared" si="4"/>
        <v>0</v>
      </c>
    </row>
    <row r="33" spans="2:12" ht="31.5" customHeight="1" x14ac:dyDescent="0.25">
      <c r="B33" s="63" t="s">
        <v>44</v>
      </c>
      <c r="C33" s="58" t="s">
        <v>39</v>
      </c>
      <c r="D33" s="9">
        <v>2</v>
      </c>
      <c r="E33" s="72"/>
      <c r="F33" s="9"/>
      <c r="G33" s="53"/>
      <c r="H33" s="53"/>
      <c r="I33" s="61" t="s">
        <v>14</v>
      </c>
      <c r="J33" s="9"/>
      <c r="K33" s="88">
        <f>+(D33*E33)*2</f>
        <v>0</v>
      </c>
      <c r="L33" s="84">
        <f>+K33*1.21</f>
        <v>0</v>
      </c>
    </row>
    <row r="34" spans="2:12" ht="17.25" x14ac:dyDescent="0.25">
      <c r="B34" s="115" t="s">
        <v>64</v>
      </c>
      <c r="C34" s="56" t="s">
        <v>35</v>
      </c>
      <c r="D34" s="9">
        <v>16</v>
      </c>
      <c r="E34" s="72"/>
      <c r="F34" s="9"/>
      <c r="G34" s="53"/>
      <c r="H34" s="53"/>
      <c r="I34" s="61" t="s">
        <v>14</v>
      </c>
      <c r="J34" s="9"/>
      <c r="K34" s="88">
        <f>+(D34*E34)*2</f>
        <v>0</v>
      </c>
      <c r="L34" s="84">
        <f t="shared" ref="L34:L35" si="5">+K34*1.21</f>
        <v>0</v>
      </c>
    </row>
    <row r="35" spans="2:12" ht="17.25" x14ac:dyDescent="0.25">
      <c r="B35" s="57" t="s">
        <v>36</v>
      </c>
      <c r="C35" s="56" t="s">
        <v>37</v>
      </c>
      <c r="D35" s="9">
        <v>10</v>
      </c>
      <c r="E35" s="72"/>
      <c r="F35" s="9"/>
      <c r="G35" s="53"/>
      <c r="H35" s="53"/>
      <c r="I35" s="61" t="s">
        <v>14</v>
      </c>
      <c r="J35" s="9"/>
      <c r="K35" s="88">
        <f>+(D35*E35)*2</f>
        <v>0</v>
      </c>
      <c r="L35" s="84">
        <f t="shared" si="5"/>
        <v>0</v>
      </c>
    </row>
    <row r="36" spans="2:12" x14ac:dyDescent="0.25">
      <c r="B36" s="27" t="s">
        <v>70</v>
      </c>
      <c r="C36" s="10"/>
      <c r="D36" s="11">
        <v>2</v>
      </c>
      <c r="E36" s="70"/>
      <c r="F36" s="11"/>
      <c r="G36" s="55" t="s">
        <v>14</v>
      </c>
      <c r="H36" s="11"/>
      <c r="I36" s="11"/>
      <c r="J36" s="11"/>
      <c r="K36" s="88">
        <f>+(D36*E36)*52</f>
        <v>0</v>
      </c>
      <c r="L36" s="84">
        <f>+K37*1.21</f>
        <v>0</v>
      </c>
    </row>
    <row r="37" spans="2:12" x14ac:dyDescent="0.25">
      <c r="B37" s="29" t="s">
        <v>67</v>
      </c>
      <c r="C37" s="10"/>
      <c r="D37" s="11">
        <v>2</v>
      </c>
      <c r="E37" s="70"/>
      <c r="F37" s="11"/>
      <c r="G37" s="123" t="s">
        <v>14</v>
      </c>
      <c r="H37" s="11"/>
      <c r="I37" s="11"/>
      <c r="J37" s="11"/>
      <c r="K37" s="88">
        <f>+(D36*E36)*52</f>
        <v>0</v>
      </c>
      <c r="L37" s="84">
        <f>+K38*1.21</f>
        <v>0</v>
      </c>
    </row>
    <row r="38" spans="2:12" ht="15.75" thickBot="1" x14ac:dyDescent="0.3">
      <c r="B38" s="28" t="s">
        <v>54</v>
      </c>
      <c r="C38" s="6"/>
      <c r="D38" s="12" t="s">
        <v>8</v>
      </c>
      <c r="E38" s="7"/>
      <c r="F38" s="7"/>
      <c r="G38" s="7"/>
      <c r="H38" s="7"/>
      <c r="I38" s="7"/>
      <c r="J38" s="7"/>
      <c r="K38" s="89"/>
      <c r="L38" s="96"/>
    </row>
    <row r="39" spans="2:12" ht="19.5" customHeight="1" x14ac:dyDescent="0.25">
      <c r="B39" s="126" t="s">
        <v>55</v>
      </c>
      <c r="C39" s="127"/>
      <c r="D39" s="11">
        <v>1</v>
      </c>
      <c r="E39" s="70"/>
      <c r="F39" s="11"/>
      <c r="G39" s="101" t="s">
        <v>14</v>
      </c>
      <c r="H39" s="49"/>
      <c r="I39" s="11"/>
      <c r="J39" s="35"/>
      <c r="K39" s="88">
        <f>+(D39*E39)*52</f>
        <v>0</v>
      </c>
      <c r="L39" s="84">
        <f>+K39*1.21</f>
        <v>0</v>
      </c>
    </row>
    <row r="40" spans="2:12" ht="18" customHeight="1" x14ac:dyDescent="0.25">
      <c r="B40" s="81" t="s">
        <v>56</v>
      </c>
      <c r="C40" s="82"/>
      <c r="D40" s="11">
        <v>1</v>
      </c>
      <c r="E40" s="70"/>
      <c r="F40" s="11"/>
      <c r="G40" s="45"/>
      <c r="H40" s="49"/>
      <c r="I40" s="101" t="s">
        <v>14</v>
      </c>
      <c r="J40" s="35"/>
      <c r="K40" s="88">
        <f>+(D40*E40)*2</f>
        <v>0</v>
      </c>
      <c r="L40" s="84">
        <f>+K40*1.21</f>
        <v>0</v>
      </c>
    </row>
    <row r="41" spans="2:12" ht="17.25" customHeight="1" thickBot="1" x14ac:dyDescent="0.3">
      <c r="B41" s="128" t="s">
        <v>32</v>
      </c>
      <c r="C41" s="129"/>
      <c r="D41" s="30">
        <v>1</v>
      </c>
      <c r="E41" s="71"/>
      <c r="F41" s="30"/>
      <c r="G41" s="102"/>
      <c r="H41" s="103"/>
      <c r="I41" s="62" t="s">
        <v>14</v>
      </c>
      <c r="J41" s="104"/>
      <c r="K41" s="92">
        <f>+(D41*E41)*2</f>
        <v>0</v>
      </c>
      <c r="L41" s="85">
        <f t="shared" ref="L41" si="6">+K41*1.21</f>
        <v>0</v>
      </c>
    </row>
    <row r="42" spans="2:12" x14ac:dyDescent="0.25">
      <c r="B42" s="14" t="s">
        <v>28</v>
      </c>
      <c r="C42" s="15"/>
      <c r="D42" s="15"/>
      <c r="E42" s="16"/>
      <c r="F42" s="16"/>
      <c r="G42" s="16"/>
      <c r="H42" s="16"/>
      <c r="I42" s="17"/>
      <c r="J42" s="17"/>
      <c r="K42" s="93">
        <f>SUM(K5:K41)</f>
        <v>0</v>
      </c>
      <c r="L42" s="86">
        <f>SUM(L5:L41)</f>
        <v>0</v>
      </c>
    </row>
    <row r="43" spans="2:12" ht="15.75" thickBot="1" x14ac:dyDescent="0.3">
      <c r="B43" s="107" t="s">
        <v>49</v>
      </c>
      <c r="C43" s="108"/>
      <c r="D43" s="108"/>
      <c r="E43" s="108"/>
      <c r="F43" s="108"/>
      <c r="G43" s="108"/>
      <c r="H43" s="108"/>
      <c r="I43" s="18"/>
      <c r="J43" s="18"/>
      <c r="K43" s="94">
        <f>K42/12</f>
        <v>0</v>
      </c>
      <c r="L43" s="87">
        <f>L42/12</f>
        <v>0</v>
      </c>
    </row>
    <row r="44" spans="2:12" ht="15.75" thickBot="1" x14ac:dyDescent="0.3">
      <c r="B44" s="1"/>
      <c r="C44" s="1"/>
      <c r="D44" s="1"/>
      <c r="E44" s="1"/>
      <c r="F44" s="1"/>
      <c r="G44" s="1"/>
      <c r="H44" s="1"/>
      <c r="I44" s="1"/>
      <c r="J44" s="1"/>
      <c r="K44" s="75"/>
      <c r="L44" s="78"/>
    </row>
    <row r="45" spans="2:12" x14ac:dyDescent="0.25">
      <c r="B45" s="42" t="s">
        <v>11</v>
      </c>
      <c r="C45" s="38"/>
      <c r="D45" s="117" t="s">
        <v>65</v>
      </c>
      <c r="E45" s="39"/>
      <c r="F45" s="40"/>
      <c r="G45" s="40"/>
      <c r="H45" s="40"/>
      <c r="I45" s="40"/>
      <c r="J45" s="40"/>
      <c r="K45" s="40"/>
      <c r="L45" s="41"/>
    </row>
    <row r="46" spans="2:12" ht="46.5" customHeight="1" x14ac:dyDescent="0.25">
      <c r="B46" s="66" t="s">
        <v>57</v>
      </c>
      <c r="C46" s="64"/>
      <c r="D46" s="105">
        <v>1</v>
      </c>
      <c r="E46" s="69"/>
      <c r="F46" s="65"/>
      <c r="G46" s="65"/>
      <c r="H46" s="65"/>
      <c r="I46" s="65"/>
      <c r="J46" s="65"/>
      <c r="K46" s="76"/>
      <c r="L46" s="79"/>
    </row>
    <row r="47" spans="2:12" ht="30.75" thickBot="1" x14ac:dyDescent="0.3">
      <c r="B47" s="67" t="s">
        <v>48</v>
      </c>
      <c r="C47" s="83"/>
      <c r="D47" s="106">
        <v>1</v>
      </c>
      <c r="E47" s="69"/>
      <c r="F47" s="68"/>
      <c r="G47" s="68"/>
      <c r="H47" s="68"/>
      <c r="I47" s="68"/>
      <c r="J47" s="68"/>
      <c r="K47" s="77"/>
      <c r="L47" s="80"/>
    </row>
  </sheetData>
  <sheetProtection sheet="1" objects="1" scenarios="1"/>
  <mergeCells count="4">
    <mergeCell ref="B3:L3"/>
    <mergeCell ref="B1:L1"/>
    <mergeCell ref="B39:C39"/>
    <mergeCell ref="B41:C41"/>
  </mergeCells>
  <pageMargins left="0.23622047244094491" right="0.23622047244094491" top="0.74803149606299213" bottom="0.74803149606299213" header="0.31496062992125984" footer="0.31496062992125984"/>
  <pageSetup paperSize="8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2024-09-27T06:35:38Z</dcterms:modified>
</cp:coreProperties>
</file>